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ûts par véhicule" sheetId="1" r:id="rId4"/>
  </sheets>
  <definedNames>
    <definedName name="Costo_Fijo_1">'Coûts par véhicule'!$G$7</definedName>
    <definedName name="Costo_Variable_2">'Coûts par véhicule'!$H$13</definedName>
    <definedName name="Costo_Variable_1">'Coûts par véhicule'!$G$13</definedName>
    <definedName name="Costo_Fijo_2">'Coûts par véhicule'!$H$7</definedName>
  </definedNames>
  <calcPr/>
  <extLst>
    <ext uri="GoogleSheetsCustomDataVersion1">
      <go:sheetsCustomData xmlns:go="http://customooxmlschemas.google.com/" r:id="rId5" roundtripDataSignature="AMtx7mjeCvfVElOtkgDRSKHmE2E6hg1fqA=="/>
    </ext>
  </extLst>
</workbook>
</file>

<file path=xl/sharedStrings.xml><?xml version="1.0" encoding="utf-8"?>
<sst xmlns="http://schemas.openxmlformats.org/spreadsheetml/2006/main" count="34" uniqueCount="32">
  <si>
    <t>Suivi coûts vehicule</t>
  </si>
  <si>
    <t>SOS-EXCEL.FR</t>
  </si>
  <si>
    <t>DONNEES</t>
  </si>
  <si>
    <t>RESULTATS</t>
  </si>
  <si>
    <t>Données relatives aux véhicules</t>
  </si>
  <si>
    <t>Peugeot 206</t>
  </si>
  <si>
    <t>Renault Clio</t>
  </si>
  <si>
    <t>Coût d'achat</t>
  </si>
  <si>
    <t>Coûts fixes annuels</t>
  </si>
  <si>
    <t>Durée prévue en années</t>
  </si>
  <si>
    <t>Amortissement annuel</t>
  </si>
  <si>
    <t>Kms pour la révision périodique</t>
  </si>
  <si>
    <t>Dépenses</t>
  </si>
  <si>
    <t>Coût de la révision périodique</t>
  </si>
  <si>
    <t>Kms pour le changement de pétrole</t>
  </si>
  <si>
    <t>Coût du changement de pétrole</t>
  </si>
  <si>
    <t>Kms pour changer les pneus</t>
  </si>
  <si>
    <t>Coût variable par KM</t>
  </si>
  <si>
    <t>Coût des pneus</t>
  </si>
  <si>
    <t>Carburant</t>
  </si>
  <si>
    <t>Consommation, litres par 100 km</t>
  </si>
  <si>
    <t>Revue</t>
  </si>
  <si>
    <t>Prix par litre de carburant</t>
  </si>
  <si>
    <t>Pétrole</t>
  </si>
  <si>
    <t>Assurance annuelle</t>
  </si>
  <si>
    <t>Pneus</t>
  </si>
  <si>
    <t>Taxes annuelles</t>
  </si>
  <si>
    <t>DETALLES</t>
  </si>
  <si>
    <t xml:space="preserve">Coûts en fonction des kilomètres parcourus                                </t>
  </si>
  <si>
    <t>KM/ANNEE</t>
  </si>
  <si>
    <t>TOTAL</t>
  </si>
  <si>
    <t>MOYENNE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</si>
</sst>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23">
    <font>
      <sz val="11.0"/>
      <color theme="1"/>
      <name val="Arial"/>
    </font>
    <font>
      <name val="Comic Sans MS"/>
    </font>
    <font>
      <sz val="24.0"/>
      <color rgb="FFFFFFFF"/>
      <name val="Comic Sans MS"/>
    </font>
    <font>
      <sz val="11.0"/>
      <color theme="1"/>
      <name val="Comic Sans MS"/>
    </font>
    <font>
      <sz val="10.0"/>
      <name val="Comic Sans MS"/>
    </font>
    <font>
      <b/>
      <sz val="14.0"/>
      <color rgb="FF1155CC"/>
      <name val="Comic Sans MS"/>
    </font>
    <font>
      <b/>
      <sz val="11.0"/>
      <color theme="1"/>
      <name val="Comic Sans MS"/>
    </font>
    <font>
      <sz val="10.0"/>
      <color theme="1"/>
      <name val="Comic Sans MS"/>
    </font>
    <font>
      <sz val="10.0"/>
      <color rgb="FF7F7F7F"/>
      <name val="Comic Sans MS"/>
    </font>
    <font>
      <sz val="11.0"/>
      <color rgb="FF7F7F7F"/>
      <name val="Comic Sans MS"/>
    </font>
    <font>
      <b/>
      <sz val="14.0"/>
      <color rgb="FFFFFFFF"/>
      <name val="Comic Sans MS"/>
    </font>
    <font>
      <b/>
      <sz val="14.0"/>
      <color rgb="FF1C4587"/>
      <name val="Comic Sans MS"/>
    </font>
    <font>
      <i/>
      <sz val="12.0"/>
      <color rgb="FF595959"/>
      <name val="Comic Sans MS"/>
    </font>
    <font>
      <sz val="12.0"/>
      <color rgb="FF595959"/>
      <name val="Comic Sans MS"/>
    </font>
    <font>
      <b/>
      <sz val="12.0"/>
      <color rgb="FF3F3F3F"/>
      <name val="Comic Sans MS"/>
    </font>
    <font>
      <sz val="11.0"/>
      <color rgb="FF595959"/>
      <name val="Comic Sans MS"/>
    </font>
    <font>
      <color theme="1"/>
      <name val="Comic Sans MS"/>
    </font>
    <font>
      <b/>
      <sz val="10.0"/>
      <name val="Comic Sans MS"/>
    </font>
    <font/>
    <font>
      <b/>
      <sz val="11.0"/>
      <color rgb="FFFFFFFF"/>
      <name val="Comic Sans MS"/>
    </font>
    <font>
      <b/>
      <sz val="14.0"/>
      <color theme="0"/>
      <name val="Comic Sans MS"/>
    </font>
    <font>
      <b/>
      <sz val="12.0"/>
      <color rgb="FFFFFFFF"/>
      <name val="Comic Sans MS"/>
    </font>
    <font>
      <b/>
      <sz val="12.0"/>
      <color theme="0"/>
      <name val="Comic Sans MS"/>
    </font>
  </fonts>
  <fills count="7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</fills>
  <borders count="15">
    <border/>
    <border>
      <left/>
      <right/>
      <top/>
      <bottom/>
    </border>
    <border>
      <left/>
      <right style="medium">
        <color rgb="FF14BD88"/>
      </right>
      <top/>
      <bottom/>
    </border>
    <border>
      <left style="thick">
        <color theme="0"/>
      </left>
      <right/>
      <top/>
      <bottom/>
    </border>
    <border>
      <right style="medium">
        <color rgb="FF14BD88"/>
      </right>
      <bottom style="medium">
        <color rgb="FFF2F2F2"/>
      </bottom>
    </border>
    <border>
      <bottom style="medium">
        <color rgb="FFF2F2F2"/>
      </bottom>
    </border>
    <border>
      <left style="thick">
        <color theme="0"/>
      </left>
      <bottom style="medium">
        <color rgb="FFF2F2F2"/>
      </bottom>
    </border>
    <border>
      <left style="medium">
        <color theme="0"/>
      </left>
      <top style="medium">
        <color theme="0"/>
      </top>
      <bottom style="medium">
        <color theme="0"/>
      </bottom>
    </border>
    <border>
      <top style="medium">
        <color theme="0"/>
      </top>
      <bottom style="medium">
        <color theme="0"/>
      </bottom>
    </border>
    <border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</border>
    <border>
      <left style="medium">
        <color theme="0"/>
      </left>
      <right style="medium">
        <color theme="0"/>
      </right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2" numFmtId="164" xfId="0" applyAlignment="1" applyBorder="1" applyFill="1" applyFont="1" applyNumberFormat="1">
      <alignment readingOrder="0" vertical="center"/>
    </xf>
    <xf borderId="1" fillId="2" fontId="3" numFmtId="164" xfId="0" applyBorder="1" applyFont="1" applyNumberFormat="1"/>
    <xf borderId="1" fillId="2" fontId="2" numFmtId="164" xfId="0" applyAlignment="1" applyBorder="1" applyFont="1" applyNumberFormat="1">
      <alignment readingOrder="0" vertical="center"/>
    </xf>
    <xf borderId="0" fillId="0" fontId="3" numFmtId="164" xfId="0" applyFont="1" applyNumberFormat="1"/>
    <xf borderId="1" fillId="3" fontId="4" numFmtId="164" xfId="0" applyBorder="1" applyFill="1" applyFont="1" applyNumberFormat="1"/>
    <xf borderId="0" fillId="0" fontId="5" numFmtId="164" xfId="0" applyAlignment="1" applyFont="1" applyNumberFormat="1">
      <alignment readingOrder="0" vertical="center"/>
    </xf>
    <xf borderId="0" fillId="0" fontId="6" numFmtId="164" xfId="0" applyAlignment="1" applyFont="1" applyNumberFormat="1">
      <alignment vertical="center"/>
    </xf>
    <xf borderId="0" fillId="0" fontId="7" numFmtId="164" xfId="0" applyAlignment="1" applyFont="1" applyNumberFormat="1">
      <alignment vertical="center"/>
    </xf>
    <xf borderId="0" fillId="0" fontId="8" numFmtId="164" xfId="0" applyAlignment="1" applyFont="1" applyNumberFormat="1">
      <alignment vertical="top"/>
    </xf>
    <xf borderId="0" fillId="0" fontId="9" numFmtId="164" xfId="0" applyAlignment="1" applyFont="1" applyNumberFormat="1">
      <alignment vertical="top"/>
    </xf>
    <xf borderId="2" fillId="4" fontId="10" numFmtId="164" xfId="0" applyAlignment="1" applyBorder="1" applyFill="1" applyFont="1" applyNumberFormat="1">
      <alignment horizontal="left" readingOrder="0" vertical="center"/>
    </xf>
    <xf borderId="1" fillId="5" fontId="11" numFmtId="164" xfId="0" applyAlignment="1" applyBorder="1" applyFill="1" applyFont="1" applyNumberFormat="1">
      <alignment horizontal="center" vertical="center"/>
    </xf>
    <xf borderId="3" fillId="5" fontId="11" numFmtId="164" xfId="0" applyAlignment="1" applyBorder="1" applyFont="1" applyNumberFormat="1">
      <alignment horizontal="center" readingOrder="0" vertical="center"/>
    </xf>
    <xf borderId="4" fillId="0" fontId="12" numFmtId="164" xfId="0" applyAlignment="1" applyBorder="1" applyFont="1" applyNumberFormat="1">
      <alignment horizontal="left" readingOrder="0" vertical="center"/>
    </xf>
    <xf borderId="5" fillId="0" fontId="13" numFmtId="164" xfId="0" applyAlignment="1" applyBorder="1" applyFont="1" applyNumberFormat="1">
      <alignment horizontal="center" vertical="center"/>
    </xf>
    <xf borderId="6" fillId="0" fontId="13" numFmtId="164" xfId="0" applyAlignment="1" applyBorder="1" applyFont="1" applyNumberFormat="1">
      <alignment horizontal="center" vertical="center"/>
    </xf>
    <xf borderId="2" fillId="4" fontId="10" numFmtId="164" xfId="0" applyAlignment="1" applyBorder="1" applyFont="1" applyNumberFormat="1">
      <alignment readingOrder="0" vertical="center"/>
    </xf>
    <xf borderId="1" fillId="6" fontId="14" numFmtId="164" xfId="0" applyAlignment="1" applyBorder="1" applyFill="1" applyFont="1" applyNumberFormat="1">
      <alignment horizontal="center" vertical="center"/>
    </xf>
    <xf borderId="5" fillId="0" fontId="15" numFmtId="164" xfId="0" applyAlignment="1" applyBorder="1" applyFont="1" applyNumberFormat="1">
      <alignment horizontal="center" vertical="center"/>
    </xf>
    <xf borderId="0" fillId="0" fontId="16" numFmtId="164" xfId="0" applyFont="1" applyNumberFormat="1"/>
    <xf borderId="0" fillId="0" fontId="12" numFmtId="164" xfId="0" applyAlignment="1" applyFont="1" applyNumberFormat="1">
      <alignment horizontal="left" vertical="center"/>
    </xf>
    <xf borderId="0" fillId="0" fontId="13" numFmtId="164" xfId="0" applyAlignment="1" applyFont="1" applyNumberFormat="1">
      <alignment horizontal="center" vertical="center"/>
    </xf>
    <xf borderId="0" fillId="0" fontId="17" numFmtId="164" xfId="0" applyFont="1" applyNumberFormat="1"/>
    <xf borderId="0" fillId="0" fontId="4" numFmtId="164" xfId="0" applyFont="1" applyNumberFormat="1"/>
    <xf borderId="0" fillId="0" fontId="5" numFmtId="164" xfId="0" applyAlignment="1" applyFont="1" applyNumberFormat="1">
      <alignment horizontal="left" vertical="center"/>
    </xf>
    <xf borderId="7" fillId="4" fontId="10" numFmtId="164" xfId="0" applyAlignment="1" applyBorder="1" applyFont="1" applyNumberFormat="1">
      <alignment horizontal="center" readingOrder="0" vertical="center"/>
    </xf>
    <xf borderId="8" fillId="0" fontId="18" numFmtId="0" xfId="0" applyBorder="1" applyFont="1"/>
    <xf borderId="9" fillId="0" fontId="18" numFmtId="0" xfId="0" applyBorder="1" applyFont="1"/>
    <xf borderId="10" fillId="4" fontId="19" numFmtId="164" xfId="0" applyAlignment="1" applyBorder="1" applyFont="1" applyNumberFormat="1">
      <alignment horizontal="center" readingOrder="0" shrinkToFit="0" vertical="center" wrapText="1"/>
    </xf>
    <xf borderId="7" fillId="4" fontId="20" numFmtId="164" xfId="0" applyAlignment="1" applyBorder="1" applyFont="1" applyNumberFormat="1">
      <alignment horizontal="center" vertical="center"/>
    </xf>
    <xf borderId="11" fillId="0" fontId="18" numFmtId="0" xfId="0" applyBorder="1" applyFont="1"/>
    <xf borderId="12" fillId="4" fontId="21" numFmtId="164" xfId="0" applyAlignment="1" applyBorder="1" applyFont="1" applyNumberFormat="1">
      <alignment horizontal="center" readingOrder="0" vertical="center"/>
    </xf>
    <xf borderId="12" fillId="4" fontId="22" numFmtId="164" xfId="0" applyAlignment="1" applyBorder="1" applyFont="1" applyNumberFormat="1">
      <alignment horizontal="center" vertical="center"/>
    </xf>
    <xf borderId="13" fillId="0" fontId="4" numFmtId="164" xfId="0" applyAlignment="1" applyBorder="1" applyFont="1" applyNumberFormat="1">
      <alignment horizontal="center"/>
    </xf>
    <xf borderId="13" fillId="0" fontId="7" numFmtId="164" xfId="0" applyAlignment="1" applyBorder="1" applyFont="1" applyNumberFormat="1">
      <alignment horizontal="center"/>
    </xf>
    <xf borderId="14" fillId="0" fontId="4" numFmtId="164" xfId="0" applyAlignment="1" applyBorder="1" applyFont="1" applyNumberFormat="1">
      <alignment horizontal="center"/>
    </xf>
    <xf borderId="14" fillId="0" fontId="7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os-excel.fr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43.0"/>
    <col customWidth="1" min="3" max="3" width="16.13"/>
    <col customWidth="1" min="4" max="4" width="13.75"/>
    <col customWidth="1" min="5" max="5" width="14.13"/>
    <col customWidth="1" min="6" max="6" width="34.13"/>
    <col customWidth="1" min="7" max="7" width="14.13"/>
    <col customWidth="1" min="8" max="8" width="19.13"/>
    <col customWidth="1" min="9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8.25" customHeight="1">
      <c r="A2" s="1"/>
      <c r="B2" s="2" t="s">
        <v>0</v>
      </c>
      <c r="C2" s="3"/>
      <c r="D2" s="3"/>
      <c r="E2" s="3"/>
      <c r="F2" s="3"/>
      <c r="G2" s="4" t="s">
        <v>1</v>
      </c>
      <c r="H2" s="3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C3" s="6"/>
      <c r="D3" s="6"/>
      <c r="E3" s="6"/>
      <c r="F3" s="6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7" t="s">
        <v>2</v>
      </c>
      <c r="C4" s="8"/>
      <c r="D4" s="8"/>
      <c r="E4" s="9"/>
      <c r="F4" s="7" t="s">
        <v>3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0"/>
      <c r="C5" s="6"/>
      <c r="D5" s="6"/>
      <c r="E5" s="6"/>
      <c r="F5" s="1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2" t="s">
        <v>4</v>
      </c>
      <c r="C6" s="13" t="s">
        <v>5</v>
      </c>
      <c r="D6" s="14" t="s">
        <v>6</v>
      </c>
      <c r="E6" s="1"/>
      <c r="F6" s="1"/>
      <c r="G6" s="1"/>
      <c r="H6" s="1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5" t="s">
        <v>7</v>
      </c>
      <c r="C7" s="16">
        <v>60000.0</v>
      </c>
      <c r="D7" s="17">
        <v>30000.0</v>
      </c>
      <c r="E7" s="1"/>
      <c r="F7" s="18" t="s">
        <v>8</v>
      </c>
      <c r="G7" s="19">
        <f t="shared" ref="G7:H7" si="1">SUM(G8:G10)</f>
        <v>9111.428571</v>
      </c>
      <c r="H7" s="19">
        <f t="shared" si="1"/>
        <v>4925.714286</v>
      </c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5" t="s">
        <v>9</v>
      </c>
      <c r="C8" s="16">
        <v>7.0</v>
      </c>
      <c r="D8" s="17">
        <v>7.0</v>
      </c>
      <c r="E8" s="1"/>
      <c r="F8" s="15" t="s">
        <v>10</v>
      </c>
      <c r="G8" s="20">
        <f t="shared" ref="G8:H8" si="2">IF(C8&lt;&gt;0,C7/C8,0)</f>
        <v>8571.428571</v>
      </c>
      <c r="H8" s="20">
        <f t="shared" si="2"/>
        <v>4285.714286</v>
      </c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1"/>
      <c r="B9" s="15" t="s">
        <v>11</v>
      </c>
      <c r="C9" s="16">
        <v>15000.0</v>
      </c>
      <c r="D9" s="17">
        <v>30000.0</v>
      </c>
      <c r="E9" s="21"/>
      <c r="F9" s="15" t="s">
        <v>12</v>
      </c>
      <c r="G9" s="20">
        <f t="shared" ref="G9:H9" si="3">C17+C18</f>
        <v>540</v>
      </c>
      <c r="H9" s="20">
        <f t="shared" si="3"/>
        <v>640</v>
      </c>
      <c r="I9" s="5"/>
      <c r="J9" s="21"/>
      <c r="K9" s="21"/>
      <c r="L9" s="21"/>
      <c r="M9" s="21">
        <v>20.0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1"/>
      <c r="B10" s="15" t="s">
        <v>13</v>
      </c>
      <c r="C10" s="16">
        <v>400.0</v>
      </c>
      <c r="D10" s="17">
        <v>600.0</v>
      </c>
      <c r="E10" s="1"/>
      <c r="F10" s="22"/>
      <c r="G10" s="23"/>
      <c r="H10" s="23"/>
      <c r="I10" s="5"/>
      <c r="J10" s="1"/>
      <c r="K10" s="1"/>
      <c r="L10" s="1"/>
      <c r="M10" s="1">
        <v>189.0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5" t="s">
        <v>14</v>
      </c>
      <c r="C11" s="16">
        <v>7500.0</v>
      </c>
      <c r="D11" s="17">
        <v>15000.0</v>
      </c>
      <c r="E11" s="1"/>
      <c r="F11" s="24"/>
      <c r="G11" s="25"/>
      <c r="H11" s="25"/>
      <c r="I11" s="5"/>
      <c r="J11" s="1"/>
      <c r="K11" s="1"/>
      <c r="L11" s="1"/>
      <c r="M11" s="1">
        <v>136.0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5" t="s">
        <v>15</v>
      </c>
      <c r="C12" s="16">
        <v>100.0</v>
      </c>
      <c r="D12" s="17">
        <v>150.0</v>
      </c>
      <c r="E12" s="1"/>
      <c r="F12" s="24"/>
      <c r="G12" s="24"/>
      <c r="H12" s="25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5" t="s">
        <v>16</v>
      </c>
      <c r="C13" s="16">
        <v>40000.0</v>
      </c>
      <c r="D13" s="17">
        <v>40000.0</v>
      </c>
      <c r="E13" s="1"/>
      <c r="F13" s="18" t="s">
        <v>17</v>
      </c>
      <c r="G13" s="19">
        <f t="shared" ref="G13:H13" si="4">SUM(G14:G17)</f>
        <v>0.141</v>
      </c>
      <c r="H13" s="19">
        <f t="shared" si="4"/>
        <v>0.11825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5" t="s">
        <v>18</v>
      </c>
      <c r="C14" s="16">
        <v>400.0</v>
      </c>
      <c r="D14" s="17">
        <v>650.0</v>
      </c>
      <c r="E14" s="1"/>
      <c r="F14" s="15" t="s">
        <v>19</v>
      </c>
      <c r="G14" s="20">
        <f t="shared" ref="G14:H14" si="5">C15*C16/100</f>
        <v>0.091</v>
      </c>
      <c r="H14" s="20">
        <f t="shared" si="5"/>
        <v>0.072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5" t="s">
        <v>20</v>
      </c>
      <c r="C15" s="16">
        <v>7.0</v>
      </c>
      <c r="D15" s="17">
        <v>6.0</v>
      </c>
      <c r="E15" s="1"/>
      <c r="F15" s="15" t="s">
        <v>21</v>
      </c>
      <c r="G15" s="20">
        <f t="shared" ref="G15:H15" si="6">IF(C9&lt;&gt;0,C10/C9,0)</f>
        <v>0.02666666667</v>
      </c>
      <c r="H15" s="20">
        <f t="shared" si="6"/>
        <v>0.02</v>
      </c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5" t="s">
        <v>22</v>
      </c>
      <c r="C16" s="16">
        <v>1.3</v>
      </c>
      <c r="D16" s="17">
        <v>1.2</v>
      </c>
      <c r="E16" s="1"/>
      <c r="F16" s="15" t="s">
        <v>23</v>
      </c>
      <c r="G16" s="20">
        <f t="shared" ref="G16:H16" si="7">IF(C11&lt;&gt;0,C12/C11,0)</f>
        <v>0.01333333333</v>
      </c>
      <c r="H16" s="20">
        <f t="shared" si="7"/>
        <v>0.01</v>
      </c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5" t="s">
        <v>24</v>
      </c>
      <c r="C17" s="16">
        <v>400.0</v>
      </c>
      <c r="D17" s="17">
        <v>500.0</v>
      </c>
      <c r="E17" s="1"/>
      <c r="F17" s="15" t="s">
        <v>25</v>
      </c>
      <c r="G17" s="20">
        <f t="shared" ref="G17:H17" si="8">IF(C13&lt;&gt;0,C14/C13,0)</f>
        <v>0.01</v>
      </c>
      <c r="H17" s="20">
        <f t="shared" si="8"/>
        <v>0.01625</v>
      </c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5" t="s">
        <v>26</v>
      </c>
      <c r="C18" s="16">
        <v>140.0</v>
      </c>
      <c r="D18" s="17">
        <v>140.0</v>
      </c>
      <c r="E18" s="1"/>
      <c r="F18" s="1"/>
      <c r="G18" s="2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5"/>
      <c r="C19" s="25"/>
      <c r="D19" s="25"/>
      <c r="E19" s="25"/>
      <c r="F19" s="25"/>
      <c r="G19" s="2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5"/>
      <c r="C20" s="25"/>
      <c r="D20" s="25"/>
      <c r="E20" s="25"/>
      <c r="F20" s="25"/>
      <c r="G20" s="2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6" t="s">
        <v>27</v>
      </c>
      <c r="C21" s="1"/>
      <c r="D21" s="1"/>
      <c r="E21" s="1"/>
      <c r="F21" s="1"/>
      <c r="G21" s="25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7" t="s">
        <v>28</v>
      </c>
      <c r="C22" s="28"/>
      <c r="D22" s="28"/>
      <c r="E22" s="28"/>
      <c r="F22" s="29"/>
      <c r="G22" s="25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30" t="s">
        <v>29</v>
      </c>
      <c r="C23" s="31" t="str">
        <f>C6</f>
        <v>Peugeot 206</v>
      </c>
      <c r="D23" s="29"/>
      <c r="E23" s="31" t="str">
        <f>D6</f>
        <v>Renault Clio</v>
      </c>
      <c r="F23" s="29"/>
      <c r="G23" s="2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2"/>
      <c r="C24" s="33" t="s">
        <v>30</v>
      </c>
      <c r="D24" s="33" t="s">
        <v>31</v>
      </c>
      <c r="E24" s="34" t="s">
        <v>30</v>
      </c>
      <c r="F24" s="33" t="s">
        <v>31</v>
      </c>
      <c r="G24" s="2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5"/>
      <c r="B25" s="35">
        <v>5000.0</v>
      </c>
      <c r="C25" s="36">
        <f>Costo_Fijo_1+Costo_Variable_1*B25</f>
        <v>9816.428571</v>
      </c>
      <c r="D25" s="36">
        <f t="shared" ref="D25:D100" si="9">C25/B25</f>
        <v>1.963285714</v>
      </c>
      <c r="E25" s="36">
        <f>Costo_Fijo_2+Costo_Variable_2*B25</f>
        <v>5516.964286</v>
      </c>
      <c r="F25" s="36">
        <f t="shared" ref="F25:F100" si="10">E25/B25</f>
        <v>1.103392857</v>
      </c>
      <c r="G25" s="2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37">
        <v>6000.0</v>
      </c>
      <c r="C26" s="36">
        <f>Costo_Fijo_1+Costo_Variable_1*B26</f>
        <v>9957.428571</v>
      </c>
      <c r="D26" s="38">
        <f t="shared" si="9"/>
        <v>1.659571429</v>
      </c>
      <c r="E26" s="36">
        <f>Costo_Fijo_2+Costo_Variable_2*B26</f>
        <v>5635.214286</v>
      </c>
      <c r="F26" s="38">
        <f t="shared" si="10"/>
        <v>0.939202381</v>
      </c>
      <c r="G26" s="2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"/>
      <c r="B27" s="37">
        <v>7000.0</v>
      </c>
      <c r="C27" s="36">
        <f>Costo_Fijo_1+Costo_Variable_1*B27</f>
        <v>10098.42857</v>
      </c>
      <c r="D27" s="38">
        <f t="shared" si="9"/>
        <v>1.442632653</v>
      </c>
      <c r="E27" s="36">
        <f>Costo_Fijo_2+Costo_Variable_2*B27</f>
        <v>5753.464286</v>
      </c>
      <c r="F27" s="38">
        <f t="shared" si="10"/>
        <v>0.8219234694</v>
      </c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7">
        <v>8000.0</v>
      </c>
      <c r="C28" s="36">
        <f>Costo_Fijo_1+Costo_Variable_1*B28</f>
        <v>10239.42857</v>
      </c>
      <c r="D28" s="38">
        <f t="shared" si="9"/>
        <v>1.279928571</v>
      </c>
      <c r="E28" s="36">
        <f>Costo_Fijo_2+Costo_Variable_2*B28</f>
        <v>5871.714286</v>
      </c>
      <c r="F28" s="38">
        <f t="shared" si="10"/>
        <v>0.7339642857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7">
        <v>9000.0</v>
      </c>
      <c r="C29" s="36">
        <f>Costo_Fijo_1+Costo_Variable_1*B29</f>
        <v>10380.42857</v>
      </c>
      <c r="D29" s="38">
        <f t="shared" si="9"/>
        <v>1.153380952</v>
      </c>
      <c r="E29" s="36">
        <f>Costo_Fijo_2+Costo_Variable_2*B29</f>
        <v>5989.964286</v>
      </c>
      <c r="F29" s="38">
        <f t="shared" si="10"/>
        <v>0.6655515873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37">
        <v>10000.0</v>
      </c>
      <c r="C30" s="36">
        <f>Costo_Fijo_1+Costo_Variable_1*B30</f>
        <v>10521.42857</v>
      </c>
      <c r="D30" s="38">
        <f t="shared" si="9"/>
        <v>1.052142857</v>
      </c>
      <c r="E30" s="36">
        <f>Costo_Fijo_2+Costo_Variable_2*B30</f>
        <v>6108.214286</v>
      </c>
      <c r="F30" s="38">
        <f t="shared" si="10"/>
        <v>0.6108214286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37">
        <v>11000.0</v>
      </c>
      <c r="C31" s="36">
        <f>Costo_Fijo_1+Costo_Variable_1*B31</f>
        <v>10662.42857</v>
      </c>
      <c r="D31" s="38">
        <f t="shared" si="9"/>
        <v>0.9693116883</v>
      </c>
      <c r="E31" s="36">
        <f>Costo_Fijo_2+Costo_Variable_2*B31</f>
        <v>6226.464286</v>
      </c>
      <c r="F31" s="38">
        <f t="shared" si="10"/>
        <v>0.5660422078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7">
        <v>12000.0</v>
      </c>
      <c r="C32" s="36">
        <f>Costo_Fijo_1+Costo_Variable_1*B32</f>
        <v>10803.42857</v>
      </c>
      <c r="D32" s="38">
        <f t="shared" si="9"/>
        <v>0.9002857143</v>
      </c>
      <c r="E32" s="36">
        <f>Costo_Fijo_2+Costo_Variable_2*B32</f>
        <v>6344.714286</v>
      </c>
      <c r="F32" s="38">
        <f t="shared" si="10"/>
        <v>0.5287261905</v>
      </c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7">
        <v>13000.0</v>
      </c>
      <c r="C33" s="36">
        <f>Costo_Fijo_1+Costo_Variable_1*B33</f>
        <v>10944.42857</v>
      </c>
      <c r="D33" s="38">
        <f t="shared" si="9"/>
        <v>0.8418791209</v>
      </c>
      <c r="E33" s="36">
        <f>Costo_Fijo_2+Costo_Variable_2*B33</f>
        <v>6462.964286</v>
      </c>
      <c r="F33" s="38">
        <f t="shared" si="10"/>
        <v>0.4971510989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37">
        <v>14000.0</v>
      </c>
      <c r="C34" s="36">
        <f>Costo_Fijo_1+Costo_Variable_1*B34</f>
        <v>11085.42857</v>
      </c>
      <c r="D34" s="38">
        <f t="shared" si="9"/>
        <v>0.7918163265</v>
      </c>
      <c r="E34" s="36">
        <f>Costo_Fijo_2+Costo_Variable_2*B34</f>
        <v>6581.214286</v>
      </c>
      <c r="F34" s="38">
        <f t="shared" si="10"/>
        <v>0.4700867347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37">
        <v>15000.0</v>
      </c>
      <c r="C35" s="36">
        <f>Costo_Fijo_1+Costo_Variable_1*B35</f>
        <v>11226.42857</v>
      </c>
      <c r="D35" s="38">
        <f t="shared" si="9"/>
        <v>0.7484285714</v>
      </c>
      <c r="E35" s="36">
        <f>Costo_Fijo_2+Costo_Variable_2*B35</f>
        <v>6699.464286</v>
      </c>
      <c r="F35" s="38">
        <f t="shared" si="10"/>
        <v>0.4466309524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37">
        <v>16000.0</v>
      </c>
      <c r="C36" s="36">
        <f>Costo_Fijo_1+Costo_Variable_1*B36</f>
        <v>11367.42857</v>
      </c>
      <c r="D36" s="38">
        <f t="shared" si="9"/>
        <v>0.7104642857</v>
      </c>
      <c r="E36" s="36">
        <f>Costo_Fijo_2+Costo_Variable_2*B36</f>
        <v>6817.714286</v>
      </c>
      <c r="F36" s="38">
        <f t="shared" si="10"/>
        <v>0.4261071429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37">
        <v>17000.0</v>
      </c>
      <c r="C37" s="36">
        <f>Costo_Fijo_1+Costo_Variable_1*B37</f>
        <v>11508.42857</v>
      </c>
      <c r="D37" s="38">
        <f t="shared" si="9"/>
        <v>0.6769663866</v>
      </c>
      <c r="E37" s="36">
        <f>Costo_Fijo_2+Costo_Variable_2*B37</f>
        <v>6935.964286</v>
      </c>
      <c r="F37" s="38">
        <f t="shared" si="10"/>
        <v>0.4079978992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7">
        <v>18000.0</v>
      </c>
      <c r="C38" s="36">
        <f>Costo_Fijo_1+Costo_Variable_1*B38</f>
        <v>11649.42857</v>
      </c>
      <c r="D38" s="38">
        <f t="shared" si="9"/>
        <v>0.6471904762</v>
      </c>
      <c r="E38" s="36">
        <f>Costo_Fijo_2+Costo_Variable_2*B38</f>
        <v>7054.214286</v>
      </c>
      <c r="F38" s="38">
        <f t="shared" si="10"/>
        <v>0.3919007937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37">
        <v>19000.0</v>
      </c>
      <c r="C39" s="36">
        <f>Costo_Fijo_1+Costo_Variable_1*B39</f>
        <v>11790.42857</v>
      </c>
      <c r="D39" s="38">
        <f t="shared" si="9"/>
        <v>0.6205488722</v>
      </c>
      <c r="E39" s="36">
        <f>Costo_Fijo_2+Costo_Variable_2*B39</f>
        <v>7172.464286</v>
      </c>
      <c r="F39" s="38">
        <f t="shared" si="10"/>
        <v>0.3774981203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7">
        <v>20000.0</v>
      </c>
      <c r="C40" s="36">
        <f>Costo_Fijo_1+Costo_Variable_1*B40</f>
        <v>11931.42857</v>
      </c>
      <c r="D40" s="38">
        <f t="shared" si="9"/>
        <v>0.5965714286</v>
      </c>
      <c r="E40" s="36">
        <f>Costo_Fijo_2+Costo_Variable_2*B40</f>
        <v>7290.714286</v>
      </c>
      <c r="F40" s="38">
        <f t="shared" si="10"/>
        <v>0.3645357143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37">
        <v>21000.0</v>
      </c>
      <c r="C41" s="36">
        <f>Costo_Fijo_1+Costo_Variable_1*B41</f>
        <v>12072.42857</v>
      </c>
      <c r="D41" s="38">
        <f t="shared" si="9"/>
        <v>0.574877551</v>
      </c>
      <c r="E41" s="36">
        <f>Costo_Fijo_2+Costo_Variable_2*B41</f>
        <v>7408.964286</v>
      </c>
      <c r="F41" s="38">
        <f t="shared" si="10"/>
        <v>0.3528078231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37">
        <v>22000.0</v>
      </c>
      <c r="C42" s="36">
        <f>Costo_Fijo_1+Costo_Variable_1*B42</f>
        <v>12213.42857</v>
      </c>
      <c r="D42" s="38">
        <f t="shared" si="9"/>
        <v>0.5551558442</v>
      </c>
      <c r="E42" s="36">
        <f>Costo_Fijo_2+Costo_Variable_2*B42</f>
        <v>7527.214286</v>
      </c>
      <c r="F42" s="38">
        <f t="shared" si="10"/>
        <v>0.3421461039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37">
        <v>23000.0</v>
      </c>
      <c r="C43" s="36">
        <f>Costo_Fijo_1+Costo_Variable_1*B43</f>
        <v>12354.42857</v>
      </c>
      <c r="D43" s="38">
        <f t="shared" si="9"/>
        <v>0.5371490683</v>
      </c>
      <c r="E43" s="36">
        <f>Costo_Fijo_2+Costo_Variable_2*B43</f>
        <v>7645.464286</v>
      </c>
      <c r="F43" s="38">
        <f t="shared" si="10"/>
        <v>0.3324114907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37">
        <v>24000.0</v>
      </c>
      <c r="C44" s="36">
        <f>Costo_Fijo_1+Costo_Variable_1*B44</f>
        <v>12495.42857</v>
      </c>
      <c r="D44" s="38">
        <f t="shared" si="9"/>
        <v>0.5206428571</v>
      </c>
      <c r="E44" s="36">
        <f>Costo_Fijo_2+Costo_Variable_2*B44</f>
        <v>7763.714286</v>
      </c>
      <c r="F44" s="38">
        <f t="shared" si="10"/>
        <v>0.3234880952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37">
        <v>25000.0</v>
      </c>
      <c r="C45" s="36">
        <f>Costo_Fijo_1+Costo_Variable_1*B45</f>
        <v>12636.42857</v>
      </c>
      <c r="D45" s="38">
        <f t="shared" si="9"/>
        <v>0.5054571429</v>
      </c>
      <c r="E45" s="36">
        <f>Costo_Fijo_2+Costo_Variable_2*B45</f>
        <v>7881.964286</v>
      </c>
      <c r="F45" s="38">
        <f t="shared" si="10"/>
        <v>0.3152785714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37">
        <v>26000.0</v>
      </c>
      <c r="C46" s="36">
        <f>Costo_Fijo_1+Costo_Variable_1*B46</f>
        <v>12777.42857</v>
      </c>
      <c r="D46" s="38">
        <f t="shared" si="9"/>
        <v>0.4914395604</v>
      </c>
      <c r="E46" s="36">
        <f>Costo_Fijo_2+Costo_Variable_2*B46</f>
        <v>8000.214286</v>
      </c>
      <c r="F46" s="38">
        <f t="shared" si="10"/>
        <v>0.3077005495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37">
        <v>27000.0</v>
      </c>
      <c r="C47" s="36">
        <f>Costo_Fijo_1+Costo_Variable_1*B47</f>
        <v>12918.42857</v>
      </c>
      <c r="D47" s="38">
        <f t="shared" si="9"/>
        <v>0.4784603175</v>
      </c>
      <c r="E47" s="36">
        <f>Costo_Fijo_2+Costo_Variable_2*B47</f>
        <v>8118.464286</v>
      </c>
      <c r="F47" s="38">
        <f t="shared" si="10"/>
        <v>0.3006838624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37">
        <v>28000.0</v>
      </c>
      <c r="C48" s="36">
        <f>Costo_Fijo_1+Costo_Variable_1*B48</f>
        <v>13059.42857</v>
      </c>
      <c r="D48" s="38">
        <f t="shared" si="9"/>
        <v>0.4664081633</v>
      </c>
      <c r="E48" s="36">
        <f>Costo_Fijo_2+Costo_Variable_2*B48</f>
        <v>8236.714286</v>
      </c>
      <c r="F48" s="38">
        <f t="shared" si="10"/>
        <v>0.2941683673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37">
        <v>29000.0</v>
      </c>
      <c r="C49" s="36">
        <f>Costo_Fijo_1+Costo_Variable_1*B49</f>
        <v>13200.42857</v>
      </c>
      <c r="D49" s="38">
        <f t="shared" si="9"/>
        <v>0.4551871921</v>
      </c>
      <c r="E49" s="36">
        <f>Costo_Fijo_2+Costo_Variable_2*B49</f>
        <v>8354.964286</v>
      </c>
      <c r="F49" s="38">
        <f t="shared" si="10"/>
        <v>0.2881022167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37">
        <v>30000.0</v>
      </c>
      <c r="C50" s="36">
        <f>Costo_Fijo_1+Costo_Variable_1*B50</f>
        <v>13341.42857</v>
      </c>
      <c r="D50" s="38">
        <f t="shared" si="9"/>
        <v>0.4447142857</v>
      </c>
      <c r="E50" s="36">
        <f>Costo_Fijo_2+Costo_Variable_2*B50</f>
        <v>8473.214286</v>
      </c>
      <c r="F50" s="38">
        <f t="shared" si="10"/>
        <v>0.2824404762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37">
        <v>31000.0</v>
      </c>
      <c r="C51" s="36">
        <f>Costo_Fijo_1+Costo_Variable_1*B51</f>
        <v>13482.42857</v>
      </c>
      <c r="D51" s="38">
        <f t="shared" si="9"/>
        <v>0.4349170507</v>
      </c>
      <c r="E51" s="36">
        <f>Costo_Fijo_2+Costo_Variable_2*B51</f>
        <v>8591.464286</v>
      </c>
      <c r="F51" s="38">
        <f t="shared" si="10"/>
        <v>0.2771440092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37">
        <v>32000.0</v>
      </c>
      <c r="C52" s="36">
        <f>Costo_Fijo_1+Costo_Variable_1*B52</f>
        <v>13623.42857</v>
      </c>
      <c r="D52" s="38">
        <f t="shared" si="9"/>
        <v>0.4257321429</v>
      </c>
      <c r="E52" s="36">
        <f>Costo_Fijo_2+Costo_Variable_2*B52</f>
        <v>8709.714286</v>
      </c>
      <c r="F52" s="38">
        <f t="shared" si="10"/>
        <v>0.2721785714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37">
        <v>33000.0</v>
      </c>
      <c r="C53" s="36">
        <f>Costo_Fijo_1+Costo_Variable_1*B53</f>
        <v>13764.42857</v>
      </c>
      <c r="D53" s="38">
        <f t="shared" si="9"/>
        <v>0.4171038961</v>
      </c>
      <c r="E53" s="36">
        <f>Costo_Fijo_2+Costo_Variable_2*B53</f>
        <v>8827.964286</v>
      </c>
      <c r="F53" s="38">
        <f t="shared" si="10"/>
        <v>0.2675140693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37">
        <v>34000.0</v>
      </c>
      <c r="C54" s="36">
        <f>Costo_Fijo_1+Costo_Variable_1*B54</f>
        <v>13905.42857</v>
      </c>
      <c r="D54" s="38">
        <f t="shared" si="9"/>
        <v>0.4089831933</v>
      </c>
      <c r="E54" s="36">
        <f>Costo_Fijo_2+Costo_Variable_2*B54</f>
        <v>8946.214286</v>
      </c>
      <c r="F54" s="38">
        <f t="shared" si="10"/>
        <v>0.2631239496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37">
        <v>35000.0</v>
      </c>
      <c r="C55" s="36">
        <f>Costo_Fijo_1+Costo_Variable_1*B55</f>
        <v>14046.42857</v>
      </c>
      <c r="D55" s="38">
        <f t="shared" si="9"/>
        <v>0.4013265306</v>
      </c>
      <c r="E55" s="36">
        <f>Costo_Fijo_2+Costo_Variable_2*B55</f>
        <v>9064.464286</v>
      </c>
      <c r="F55" s="38">
        <f t="shared" si="10"/>
        <v>0.2589846939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37">
        <v>36000.0</v>
      </c>
      <c r="C56" s="36">
        <f>Costo_Fijo_1+Costo_Variable_1*B56</f>
        <v>14187.42857</v>
      </c>
      <c r="D56" s="38">
        <f t="shared" si="9"/>
        <v>0.3940952381</v>
      </c>
      <c r="E56" s="36">
        <f>Costo_Fijo_2+Costo_Variable_2*B56</f>
        <v>9182.714286</v>
      </c>
      <c r="F56" s="38">
        <f t="shared" si="10"/>
        <v>0.2550753968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37">
        <v>37000.0</v>
      </c>
      <c r="C57" s="36">
        <f>Costo_Fijo_1+Costo_Variable_1*B57</f>
        <v>14328.42857</v>
      </c>
      <c r="D57" s="38">
        <f t="shared" si="9"/>
        <v>0.3872548263</v>
      </c>
      <c r="E57" s="36">
        <f>Costo_Fijo_2+Costo_Variable_2*B57</f>
        <v>9300.964286</v>
      </c>
      <c r="F57" s="38">
        <f t="shared" si="10"/>
        <v>0.2513774131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37">
        <v>38000.0</v>
      </c>
      <c r="C58" s="36">
        <f>Costo_Fijo_1+Costo_Variable_1*B58</f>
        <v>14469.42857</v>
      </c>
      <c r="D58" s="38">
        <f t="shared" si="9"/>
        <v>0.3807744361</v>
      </c>
      <c r="E58" s="36">
        <f>Costo_Fijo_2+Costo_Variable_2*B58</f>
        <v>9419.214286</v>
      </c>
      <c r="F58" s="38">
        <f t="shared" si="10"/>
        <v>0.2478740602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37">
        <v>39000.0</v>
      </c>
      <c r="C59" s="36">
        <f>Costo_Fijo_1+Costo_Variable_1*B59</f>
        <v>14610.42857</v>
      </c>
      <c r="D59" s="38">
        <f t="shared" si="9"/>
        <v>0.3746263736</v>
      </c>
      <c r="E59" s="36">
        <f>Costo_Fijo_2+Costo_Variable_2*B59</f>
        <v>9537.464286</v>
      </c>
      <c r="F59" s="38">
        <f t="shared" si="10"/>
        <v>0.2445503663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37">
        <v>40000.0</v>
      </c>
      <c r="C60" s="36">
        <f>Costo_Fijo_1+Costo_Variable_1*B60</f>
        <v>14751.42857</v>
      </c>
      <c r="D60" s="38">
        <f t="shared" si="9"/>
        <v>0.3687857143</v>
      </c>
      <c r="E60" s="36">
        <f>Costo_Fijo_2+Costo_Variable_2*B60</f>
        <v>9655.714286</v>
      </c>
      <c r="F60" s="38">
        <f t="shared" si="10"/>
        <v>0.2413928571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37">
        <v>41000.0</v>
      </c>
      <c r="C61" s="36">
        <f>Costo_Fijo_1+Costo_Variable_1*B61</f>
        <v>14892.42857</v>
      </c>
      <c r="D61" s="38">
        <f t="shared" si="9"/>
        <v>0.3632299652</v>
      </c>
      <c r="E61" s="36">
        <f>Costo_Fijo_2+Costo_Variable_2*B61</f>
        <v>9773.964286</v>
      </c>
      <c r="F61" s="38">
        <f t="shared" si="10"/>
        <v>0.2383893728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37">
        <v>42000.0</v>
      </c>
      <c r="C62" s="36">
        <f>Costo_Fijo_1+Costo_Variable_1*B62</f>
        <v>15033.42857</v>
      </c>
      <c r="D62" s="38">
        <f t="shared" si="9"/>
        <v>0.3579387755</v>
      </c>
      <c r="E62" s="36">
        <f>Costo_Fijo_2+Costo_Variable_2*B62</f>
        <v>9892.214286</v>
      </c>
      <c r="F62" s="38">
        <f t="shared" si="10"/>
        <v>0.2355289116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37">
        <v>43000.0</v>
      </c>
      <c r="C63" s="36">
        <f>Costo_Fijo_1+Costo_Variable_1*B63</f>
        <v>15174.42857</v>
      </c>
      <c r="D63" s="38">
        <f t="shared" si="9"/>
        <v>0.3528936877</v>
      </c>
      <c r="E63" s="36">
        <f>Costo_Fijo_2+Costo_Variable_2*B63</f>
        <v>10010.46429</v>
      </c>
      <c r="F63" s="38">
        <f t="shared" si="10"/>
        <v>0.232801495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37">
        <v>44000.0</v>
      </c>
      <c r="C64" s="36">
        <f>Costo_Fijo_1+Costo_Variable_1*B64</f>
        <v>15315.42857</v>
      </c>
      <c r="D64" s="38">
        <f t="shared" si="9"/>
        <v>0.3480779221</v>
      </c>
      <c r="E64" s="36">
        <f>Costo_Fijo_2+Costo_Variable_2*B64</f>
        <v>10128.71429</v>
      </c>
      <c r="F64" s="38">
        <f t="shared" si="10"/>
        <v>0.2301980519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37">
        <v>45000.0</v>
      </c>
      <c r="C65" s="36">
        <f>Costo_Fijo_1+Costo_Variable_1*B65</f>
        <v>15456.42857</v>
      </c>
      <c r="D65" s="38">
        <f t="shared" si="9"/>
        <v>0.3434761905</v>
      </c>
      <c r="E65" s="36">
        <f>Costo_Fijo_2+Costo_Variable_2*B65</f>
        <v>10246.96429</v>
      </c>
      <c r="F65" s="38">
        <f t="shared" si="10"/>
        <v>0.2277103175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37">
        <v>46000.0</v>
      </c>
      <c r="C66" s="36">
        <f>Costo_Fijo_1+Costo_Variable_1*B66</f>
        <v>15597.42857</v>
      </c>
      <c r="D66" s="38">
        <f t="shared" si="9"/>
        <v>0.3390745342</v>
      </c>
      <c r="E66" s="36">
        <f>Costo_Fijo_2+Costo_Variable_2*B66</f>
        <v>10365.21429</v>
      </c>
      <c r="F66" s="38">
        <f t="shared" si="10"/>
        <v>0.2253307453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37">
        <v>47000.0</v>
      </c>
      <c r="C67" s="36">
        <f>Costo_Fijo_1+Costo_Variable_1*B67</f>
        <v>15738.42857</v>
      </c>
      <c r="D67" s="38">
        <f t="shared" si="9"/>
        <v>0.3348601824</v>
      </c>
      <c r="E67" s="36">
        <f>Costo_Fijo_2+Costo_Variable_2*B67</f>
        <v>10483.46429</v>
      </c>
      <c r="F67" s="38">
        <f t="shared" si="10"/>
        <v>0.2230524316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37">
        <v>48000.0</v>
      </c>
      <c r="C68" s="36">
        <f>Costo_Fijo_1+Costo_Variable_1*B68</f>
        <v>15879.42857</v>
      </c>
      <c r="D68" s="38">
        <f t="shared" si="9"/>
        <v>0.3308214286</v>
      </c>
      <c r="E68" s="36">
        <f>Costo_Fijo_2+Costo_Variable_2*B68</f>
        <v>10601.71429</v>
      </c>
      <c r="F68" s="38">
        <f t="shared" si="10"/>
        <v>0.2208690476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37">
        <v>49000.0</v>
      </c>
      <c r="C69" s="36">
        <f>Costo_Fijo_1+Costo_Variable_1*B69</f>
        <v>16020.42857</v>
      </c>
      <c r="D69" s="38">
        <f t="shared" si="9"/>
        <v>0.3269475219</v>
      </c>
      <c r="E69" s="36">
        <f>Costo_Fijo_2+Costo_Variable_2*B69</f>
        <v>10719.96429</v>
      </c>
      <c r="F69" s="38">
        <f t="shared" si="10"/>
        <v>0.2187747813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37">
        <v>50000.0</v>
      </c>
      <c r="C70" s="36">
        <f>Costo_Fijo_1+Costo_Variable_1*B70</f>
        <v>16161.42857</v>
      </c>
      <c r="D70" s="38">
        <f t="shared" si="9"/>
        <v>0.3232285714</v>
      </c>
      <c r="E70" s="36">
        <f>Costo_Fijo_2+Costo_Variable_2*B70</f>
        <v>10838.21429</v>
      </c>
      <c r="F70" s="38">
        <f t="shared" si="10"/>
        <v>0.2167642857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37">
        <v>51000.0</v>
      </c>
      <c r="C71" s="36">
        <f>Costo_Fijo_1+Costo_Variable_1*B71</f>
        <v>16302.42857</v>
      </c>
      <c r="D71" s="38">
        <f t="shared" si="9"/>
        <v>0.3196554622</v>
      </c>
      <c r="E71" s="36">
        <f>Costo_Fijo_2+Costo_Variable_2*B71</f>
        <v>10956.46429</v>
      </c>
      <c r="F71" s="38">
        <f t="shared" si="10"/>
        <v>0.2148326331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37">
        <v>52000.0</v>
      </c>
      <c r="C72" s="36">
        <f>Costo_Fijo_1+Costo_Variable_1*B72</f>
        <v>16443.42857</v>
      </c>
      <c r="D72" s="38">
        <f t="shared" si="9"/>
        <v>0.3162197802</v>
      </c>
      <c r="E72" s="36">
        <f>Costo_Fijo_2+Costo_Variable_2*B72</f>
        <v>11074.71429</v>
      </c>
      <c r="F72" s="38">
        <f t="shared" si="10"/>
        <v>0.2129752747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37">
        <v>53000.0</v>
      </c>
      <c r="C73" s="36">
        <f>Costo_Fijo_1+Costo_Variable_1*B73</f>
        <v>16584.42857</v>
      </c>
      <c r="D73" s="38">
        <f t="shared" si="9"/>
        <v>0.3129137466</v>
      </c>
      <c r="E73" s="36">
        <f>Costo_Fijo_2+Costo_Variable_2*B73</f>
        <v>11192.96429</v>
      </c>
      <c r="F73" s="38">
        <f t="shared" si="10"/>
        <v>0.2111880054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37">
        <v>54000.0</v>
      </c>
      <c r="C74" s="36">
        <f>Costo_Fijo_1+Costo_Variable_1*B74</f>
        <v>16725.42857</v>
      </c>
      <c r="D74" s="38">
        <f t="shared" si="9"/>
        <v>0.3097301587</v>
      </c>
      <c r="E74" s="36">
        <f>Costo_Fijo_2+Costo_Variable_2*B74</f>
        <v>11311.21429</v>
      </c>
      <c r="F74" s="38">
        <f t="shared" si="10"/>
        <v>0.2094669312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37">
        <v>55000.0</v>
      </c>
      <c r="C75" s="36">
        <f>Costo_Fijo_1+Costo_Variable_1*B75</f>
        <v>16866.42857</v>
      </c>
      <c r="D75" s="38">
        <f t="shared" si="9"/>
        <v>0.3066623377</v>
      </c>
      <c r="E75" s="36">
        <f>Costo_Fijo_2+Costo_Variable_2*B75</f>
        <v>11429.46429</v>
      </c>
      <c r="F75" s="38">
        <f t="shared" si="10"/>
        <v>0.2078084416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37">
        <v>56000.0</v>
      </c>
      <c r="C76" s="36">
        <f>Costo_Fijo_1+Costo_Variable_1*B76</f>
        <v>17007.42857</v>
      </c>
      <c r="D76" s="38">
        <f t="shared" si="9"/>
        <v>0.3037040816</v>
      </c>
      <c r="E76" s="36">
        <f>Costo_Fijo_2+Costo_Variable_2*B76</f>
        <v>11547.71429</v>
      </c>
      <c r="F76" s="38">
        <f t="shared" si="10"/>
        <v>0.2062091837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37">
        <v>57000.0</v>
      </c>
      <c r="C77" s="36">
        <f>Costo_Fijo_1+Costo_Variable_1*B77</f>
        <v>17148.42857</v>
      </c>
      <c r="D77" s="38">
        <f t="shared" si="9"/>
        <v>0.3008496241</v>
      </c>
      <c r="E77" s="36">
        <f>Costo_Fijo_2+Costo_Variable_2*B77</f>
        <v>11665.96429</v>
      </c>
      <c r="F77" s="38">
        <f t="shared" si="10"/>
        <v>0.2046660401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37">
        <v>58000.0</v>
      </c>
      <c r="C78" s="36">
        <f>Costo_Fijo_1+Costo_Variable_1*B78</f>
        <v>17289.42857</v>
      </c>
      <c r="D78" s="38">
        <f t="shared" si="9"/>
        <v>0.2980935961</v>
      </c>
      <c r="E78" s="36">
        <f>Costo_Fijo_2+Costo_Variable_2*B78</f>
        <v>11784.21429</v>
      </c>
      <c r="F78" s="38">
        <f t="shared" si="10"/>
        <v>0.2031761084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37">
        <v>59000.0</v>
      </c>
      <c r="C79" s="36">
        <f>Costo_Fijo_1+Costo_Variable_1*B79</f>
        <v>17430.42857</v>
      </c>
      <c r="D79" s="38">
        <f t="shared" si="9"/>
        <v>0.2954309927</v>
      </c>
      <c r="E79" s="36">
        <f>Costo_Fijo_2+Costo_Variable_2*B79</f>
        <v>11902.46429</v>
      </c>
      <c r="F79" s="38">
        <f t="shared" si="10"/>
        <v>0.2017366828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37">
        <v>60000.0</v>
      </c>
      <c r="C80" s="36">
        <f>Costo_Fijo_1+Costo_Variable_1*B80</f>
        <v>17571.42857</v>
      </c>
      <c r="D80" s="38">
        <f t="shared" si="9"/>
        <v>0.2928571429</v>
      </c>
      <c r="E80" s="36">
        <f>Costo_Fijo_2+Costo_Variable_2*B80</f>
        <v>12020.71429</v>
      </c>
      <c r="F80" s="38">
        <f t="shared" si="10"/>
        <v>0.2003452381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37">
        <v>61000.0</v>
      </c>
      <c r="C81" s="36">
        <f>Costo_Fijo_1+Costo_Variable_1*B81</f>
        <v>17712.42857</v>
      </c>
      <c r="D81" s="38">
        <f t="shared" si="9"/>
        <v>0.2903676815</v>
      </c>
      <c r="E81" s="36">
        <f>Costo_Fijo_2+Costo_Variable_2*B81</f>
        <v>12138.96429</v>
      </c>
      <c r="F81" s="38">
        <f t="shared" si="10"/>
        <v>0.1989994145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37">
        <v>62000.0</v>
      </c>
      <c r="C82" s="36">
        <f>Costo_Fijo_1+Costo_Variable_1*B82</f>
        <v>17853.42857</v>
      </c>
      <c r="D82" s="38">
        <f t="shared" si="9"/>
        <v>0.2879585253</v>
      </c>
      <c r="E82" s="36">
        <f>Costo_Fijo_2+Costo_Variable_2*B82</f>
        <v>12257.21429</v>
      </c>
      <c r="F82" s="38">
        <f t="shared" si="10"/>
        <v>0.1976970046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37">
        <v>63000.0</v>
      </c>
      <c r="C83" s="36">
        <f>Costo_Fijo_1+Costo_Variable_1*B83</f>
        <v>17994.42857</v>
      </c>
      <c r="D83" s="38">
        <f t="shared" si="9"/>
        <v>0.2856258503</v>
      </c>
      <c r="E83" s="36">
        <f>Costo_Fijo_2+Costo_Variable_2*B83</f>
        <v>12375.46429</v>
      </c>
      <c r="F83" s="38">
        <f t="shared" si="10"/>
        <v>0.196435941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37">
        <v>64000.0</v>
      </c>
      <c r="C84" s="36">
        <f>Costo_Fijo_1+Costo_Variable_1*B84</f>
        <v>18135.42857</v>
      </c>
      <c r="D84" s="38">
        <f t="shared" si="9"/>
        <v>0.2833660714</v>
      </c>
      <c r="E84" s="36">
        <f>Costo_Fijo_2+Costo_Variable_2*B84</f>
        <v>12493.71429</v>
      </c>
      <c r="F84" s="38">
        <f t="shared" si="10"/>
        <v>0.1952142857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37">
        <v>65000.0</v>
      </c>
      <c r="C85" s="36">
        <f>Costo_Fijo_1+Costo_Variable_1*B85</f>
        <v>18276.42857</v>
      </c>
      <c r="D85" s="38">
        <f t="shared" si="9"/>
        <v>0.2811758242</v>
      </c>
      <c r="E85" s="36">
        <f>Costo_Fijo_2+Costo_Variable_2*B85</f>
        <v>12611.96429</v>
      </c>
      <c r="F85" s="38">
        <f t="shared" si="10"/>
        <v>0.1940302198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37">
        <v>66000.0</v>
      </c>
      <c r="C86" s="36">
        <f>Costo_Fijo_1+Costo_Variable_1*B86</f>
        <v>18417.42857</v>
      </c>
      <c r="D86" s="38">
        <f t="shared" si="9"/>
        <v>0.2790519481</v>
      </c>
      <c r="E86" s="36">
        <f>Costo_Fijo_2+Costo_Variable_2*B86</f>
        <v>12730.21429</v>
      </c>
      <c r="F86" s="38">
        <f t="shared" si="10"/>
        <v>0.1928820346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37">
        <v>67000.0</v>
      </c>
      <c r="C87" s="36">
        <f>Costo_Fijo_1+Costo_Variable_1*B87</f>
        <v>18558.42857</v>
      </c>
      <c r="D87" s="38">
        <f t="shared" si="9"/>
        <v>0.2769914712</v>
      </c>
      <c r="E87" s="36">
        <f>Costo_Fijo_2+Costo_Variable_2*B87</f>
        <v>12848.46429</v>
      </c>
      <c r="F87" s="38">
        <f t="shared" si="10"/>
        <v>0.1917681237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37">
        <v>68000.0</v>
      </c>
      <c r="C88" s="36">
        <f>Costo_Fijo_1+Costo_Variable_1*B88</f>
        <v>18699.42857</v>
      </c>
      <c r="D88" s="38">
        <f t="shared" si="9"/>
        <v>0.2749915966</v>
      </c>
      <c r="E88" s="36">
        <f>Costo_Fijo_2+Costo_Variable_2*B88</f>
        <v>12966.71429</v>
      </c>
      <c r="F88" s="38">
        <f t="shared" si="10"/>
        <v>0.1906869748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37">
        <v>69000.0</v>
      </c>
      <c r="C89" s="36">
        <f>Costo_Fijo_1+Costo_Variable_1*B89</f>
        <v>18840.42857</v>
      </c>
      <c r="D89" s="38">
        <f t="shared" si="9"/>
        <v>0.2730496894</v>
      </c>
      <c r="E89" s="36">
        <f>Costo_Fijo_2+Costo_Variable_2*B89</f>
        <v>13084.96429</v>
      </c>
      <c r="F89" s="38">
        <f t="shared" si="10"/>
        <v>0.1896371636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37">
        <v>70000.0</v>
      </c>
      <c r="C90" s="36">
        <f>Costo_Fijo_1+Costo_Variable_1*B90</f>
        <v>18981.42857</v>
      </c>
      <c r="D90" s="38">
        <f t="shared" si="9"/>
        <v>0.2711632653</v>
      </c>
      <c r="E90" s="36">
        <f>Costo_Fijo_2+Costo_Variable_2*B90</f>
        <v>13203.21429</v>
      </c>
      <c r="F90" s="38">
        <f t="shared" si="10"/>
        <v>0.1886173469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37">
        <v>71000.0</v>
      </c>
      <c r="C91" s="36">
        <f>Costo_Fijo_1+Costo_Variable_1*B91</f>
        <v>19122.42857</v>
      </c>
      <c r="D91" s="38">
        <f t="shared" si="9"/>
        <v>0.2693299799</v>
      </c>
      <c r="E91" s="36">
        <f>Costo_Fijo_2+Costo_Variable_2*B91</f>
        <v>13321.46429</v>
      </c>
      <c r="F91" s="38">
        <f t="shared" si="10"/>
        <v>0.1876262575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37">
        <v>72000.0</v>
      </c>
      <c r="C92" s="36">
        <f>Costo_Fijo_1+Costo_Variable_1*B92</f>
        <v>19263.42857</v>
      </c>
      <c r="D92" s="38">
        <f t="shared" si="9"/>
        <v>0.267547619</v>
      </c>
      <c r="E92" s="36">
        <f>Costo_Fijo_2+Costo_Variable_2*B92</f>
        <v>13439.71429</v>
      </c>
      <c r="F92" s="38">
        <f t="shared" si="10"/>
        <v>0.1866626984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37">
        <v>73000.0</v>
      </c>
      <c r="C93" s="36">
        <f>Costo_Fijo_1+Costo_Variable_1*B93</f>
        <v>19404.42857</v>
      </c>
      <c r="D93" s="38">
        <f t="shared" si="9"/>
        <v>0.26581409</v>
      </c>
      <c r="E93" s="36">
        <f>Costo_Fijo_2+Costo_Variable_2*B93</f>
        <v>13557.96429</v>
      </c>
      <c r="F93" s="38">
        <f t="shared" si="10"/>
        <v>0.1857255382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37">
        <v>74000.0</v>
      </c>
      <c r="C94" s="36">
        <f>Costo_Fijo_1+Costo_Variable_1*B94</f>
        <v>19545.42857</v>
      </c>
      <c r="D94" s="38">
        <f t="shared" si="9"/>
        <v>0.2641274131</v>
      </c>
      <c r="E94" s="36">
        <f>Costo_Fijo_2+Costo_Variable_2*B94</f>
        <v>13676.21429</v>
      </c>
      <c r="F94" s="38">
        <f t="shared" si="10"/>
        <v>0.1848137066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37">
        <v>75000.0</v>
      </c>
      <c r="C95" s="36">
        <f>Costo_Fijo_1+Costo_Variable_1*B95</f>
        <v>19686.42857</v>
      </c>
      <c r="D95" s="38">
        <f t="shared" si="9"/>
        <v>0.2624857143</v>
      </c>
      <c r="E95" s="36">
        <f>Costo_Fijo_2+Costo_Variable_2*B95</f>
        <v>13794.46429</v>
      </c>
      <c r="F95" s="38">
        <f t="shared" si="10"/>
        <v>0.1839261905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37">
        <v>76000.0</v>
      </c>
      <c r="C96" s="36">
        <f>Costo_Fijo_1+Costo_Variable_1*B96</f>
        <v>19827.42857</v>
      </c>
      <c r="D96" s="38">
        <f t="shared" si="9"/>
        <v>0.260887218</v>
      </c>
      <c r="E96" s="36">
        <f>Costo_Fijo_2+Costo_Variable_2*B96</f>
        <v>13912.71429</v>
      </c>
      <c r="F96" s="38">
        <f t="shared" si="10"/>
        <v>0.1830620301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37">
        <v>77000.0</v>
      </c>
      <c r="C97" s="36">
        <f>Costo_Fijo_1+Costo_Variable_1*B97</f>
        <v>19968.42857</v>
      </c>
      <c r="D97" s="38">
        <f t="shared" si="9"/>
        <v>0.2593302412</v>
      </c>
      <c r="E97" s="36">
        <f>Costo_Fijo_2+Costo_Variable_2*B97</f>
        <v>14030.96429</v>
      </c>
      <c r="F97" s="38">
        <f t="shared" si="10"/>
        <v>0.1822203154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37">
        <v>78000.0</v>
      </c>
      <c r="C98" s="36">
        <f>Costo_Fijo_1+Costo_Variable_1*B98</f>
        <v>20109.42857</v>
      </c>
      <c r="D98" s="38">
        <f t="shared" si="9"/>
        <v>0.2578131868</v>
      </c>
      <c r="E98" s="36">
        <f>Costo_Fijo_2+Costo_Variable_2*B98</f>
        <v>14149.21429</v>
      </c>
      <c r="F98" s="38">
        <f t="shared" si="10"/>
        <v>0.1814001832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37">
        <v>79000.0</v>
      </c>
      <c r="C99" s="36">
        <f>Costo_Fijo_1+Costo_Variable_1*B99</f>
        <v>20250.42857</v>
      </c>
      <c r="D99" s="38">
        <f t="shared" si="9"/>
        <v>0.2563345389</v>
      </c>
      <c r="E99" s="36">
        <f>Costo_Fijo_2+Costo_Variable_2*B99</f>
        <v>14267.46429</v>
      </c>
      <c r="F99" s="38">
        <f t="shared" si="10"/>
        <v>0.1806008137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37">
        <v>80000.0</v>
      </c>
      <c r="C100" s="36">
        <f>Costo_Fijo_1+Costo_Variable_1*B100</f>
        <v>20391.42857</v>
      </c>
      <c r="D100" s="38">
        <f t="shared" si="9"/>
        <v>0.2548928571</v>
      </c>
      <c r="E100" s="36">
        <f>Costo_Fijo_2+Costo_Variable_2*B100</f>
        <v>14385.71429</v>
      </c>
      <c r="F100" s="38">
        <f t="shared" si="10"/>
        <v>0.1798214286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2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2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2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2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2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2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2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2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2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2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2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3:B24"/>
    <mergeCell ref="C23:D23"/>
    <mergeCell ref="E23:F23"/>
    <mergeCell ref="B22:F22"/>
  </mergeCells>
  <dataValidations>
    <dataValidation type="custom" allowBlank="1" showInputMessage="1" showErrorMessage="1" prompt="LIMITE DEL TEXTO - MENOR QUE 16" sqref="C6:D6">
      <formula1>LT(LEN(C6),(16))</formula1>
    </dataValidation>
  </dataValidations>
  <hyperlinks>
    <hyperlink r:id="rId1" ref="G2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2013-06-29T22:55:34Z</dcterms:created>
  <dc:creator>Planilla Excel</dc:creator>
</cp:coreProperties>
</file>